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23715" windowHeight="143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'Tabelle1'!$A$2:$J$48</definedName>
  </definedNames>
  <calcPr fullCalcOnLoad="1"/>
</workbook>
</file>

<file path=xl/sharedStrings.xml><?xml version="1.0" encoding="utf-8"?>
<sst xmlns="http://schemas.openxmlformats.org/spreadsheetml/2006/main" count="39" uniqueCount="30">
  <si>
    <t>Berechnung der Mietzinsveränderung</t>
  </si>
  <si>
    <t>Mietzins</t>
  </si>
  <si>
    <t>seit:</t>
  </si>
  <si>
    <t>ab:</t>
  </si>
  <si>
    <t>Nettomietzins (ohne Nebenkosten)</t>
  </si>
  <si>
    <t>allfällige Nebenräume</t>
  </si>
  <si>
    <t>Nebenkosten</t>
  </si>
  <si>
    <t>Total Nettomietzins (inkl. Nebenräume)</t>
  </si>
  <si>
    <t>Begründung der Anpassung der einzelnen Kostenfaktoren</t>
  </si>
  <si>
    <t>  =</t>
  </si>
  <si>
    <t>Total Veränderung des Mietzinses</t>
  </si>
  <si>
    <t>Kostenstände der einzelnen Berechnungsfaktoren des neuen Mietzinses</t>
  </si>
  <si>
    <t>Teuerung</t>
  </si>
  <si>
    <t>aufgerechnet bis</t>
  </si>
  <si>
    <t>allg. Kostensteigerungen</t>
  </si>
  <si>
    <r>
      <t>Wertvermehrende Investitionen</t>
    </r>
    <r>
      <rPr>
        <vertAlign val="superscript"/>
        <sz val="10"/>
        <color indexed="8"/>
        <rFont val="Calibri"/>
        <family val="2"/>
      </rPr>
      <t>2</t>
    </r>
  </si>
  <si>
    <r>
      <t>Vorbehalt/Reserve</t>
    </r>
    <r>
      <rPr>
        <vertAlign val="superscript"/>
        <sz val="10"/>
        <color indexed="8"/>
        <rFont val="Calibri"/>
        <family val="2"/>
      </rPr>
      <t>3</t>
    </r>
  </si>
  <si>
    <t xml:space="preserve">Stand: </t>
  </si>
  <si>
    <t>Indexbasis:</t>
  </si>
  <si>
    <t>Referenzzinssatz des BWO</t>
  </si>
  <si>
    <t>unverändert</t>
  </si>
  <si>
    <r>
      <t xml:space="preserve">Verrechnung der </t>
    </r>
    <r>
      <rPr>
        <b/>
        <sz val="10"/>
        <color indexed="8"/>
        <rFont val="Calibri"/>
        <family val="2"/>
      </rPr>
      <t>Teuerung</t>
    </r>
  </si>
  <si>
    <r>
      <t xml:space="preserve">allg. </t>
    </r>
    <r>
      <rPr>
        <b/>
        <sz val="10"/>
        <color indexed="8"/>
        <rFont val="Calibri"/>
        <family val="2"/>
      </rPr>
      <t>Kostensteigerungen</t>
    </r>
  </si>
  <si>
    <t>von</t>
  </si>
  <si>
    <t>auf</t>
  </si>
  <si>
    <t>bis</t>
  </si>
  <si>
    <t>Veröffentlichung 2.9.2013</t>
  </si>
  <si>
    <t xml:space="preserve">2010 = 100 </t>
  </si>
  <si>
    <t>(Alle Beträge in CHF)</t>
  </si>
  <si>
    <r>
      <t xml:space="preserve">Veränderung der </t>
    </r>
    <r>
      <rPr>
        <b/>
        <sz val="10"/>
        <color indexed="8"/>
        <rFont val="Calibri"/>
        <family val="2"/>
      </rPr>
      <t>Referenz</t>
    </r>
    <r>
      <rPr>
        <b/>
        <sz val="10"/>
        <color indexed="8"/>
        <rFont val="Calibri"/>
        <family val="2"/>
      </rPr>
      <t>zinssatzes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</si>
</sst>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\ mmm\ yyyy"/>
    <numFmt numFmtId="169" formatCode="0.00%&quot;/Jahr&quot;"/>
    <numFmt numFmtId="170" formatCode="[$-807]dddd\,\ d\.\ mmmm\ yyyy"/>
    <numFmt numFmtId="171" formatCode="0.0\ &quot;Pkt.&quot;"/>
    <numFmt numFmtId="172" formatCode="0.0000000000000000%"/>
    <numFmt numFmtId="173" formatCode="dd/mm/yyyy;@"/>
    <numFmt numFmtId="174" formatCode="mmm/\ yy"/>
    <numFmt numFmtId="175" formatCode="mmm/\ yyyy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60"/>
      <name val="Calibri"/>
      <family val="2"/>
    </font>
    <font>
      <b/>
      <sz val="12"/>
      <color indexed="8"/>
      <name val="Calibri"/>
      <family val="2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5" fillId="33" borderId="0" xfId="51" applyFont="1" applyFill="1" applyBorder="1" applyAlignment="1" applyProtection="1">
      <alignment horizontal="left" vertical="center" wrapText="1"/>
      <protection hidden="1"/>
    </xf>
    <xf numFmtId="0" fontId="5" fillId="33" borderId="0" xfId="51" applyFont="1" applyFill="1" applyBorder="1" applyAlignment="1" applyProtection="1">
      <alignment horizontal="left"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5" fillId="33" borderId="0" xfId="5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10" xfId="0" applyFont="1" applyBorder="1" applyAlignment="1" applyProtection="1">
      <alignment vertical="center" wrapText="1"/>
      <protection hidden="1"/>
    </xf>
    <xf numFmtId="0" fontId="50" fillId="0" borderId="10" xfId="0" applyFont="1" applyBorder="1" applyAlignment="1" applyProtection="1">
      <alignment horizontal="right" vertical="center" wrapText="1" indent="1"/>
      <protection hidden="1"/>
    </xf>
    <xf numFmtId="0" fontId="50" fillId="0" borderId="10" xfId="0" applyFont="1" applyBorder="1" applyAlignment="1" applyProtection="1">
      <alignment horizontal="right" vertical="center"/>
      <protection hidden="1"/>
    </xf>
    <xf numFmtId="0" fontId="50" fillId="0" borderId="10" xfId="0" applyFont="1" applyBorder="1" applyAlignment="1" applyProtection="1">
      <alignment horizontal="right" vertical="center" wrapText="1"/>
      <protection hidden="1"/>
    </xf>
    <xf numFmtId="173" fontId="52" fillId="0" borderId="10" xfId="0" applyNumberFormat="1" applyFont="1" applyBorder="1" applyAlignment="1" applyProtection="1">
      <alignment horizontal="right" vertical="center" wrapText="1"/>
      <protection hidden="1"/>
    </xf>
    <xf numFmtId="0" fontId="50" fillId="0" borderId="0" xfId="0" applyFont="1" applyAlignment="1" applyProtection="1">
      <alignment/>
      <protection hidden="1"/>
    </xf>
    <xf numFmtId="4" fontId="50" fillId="0" borderId="0" xfId="0" applyNumberFormat="1" applyFont="1" applyAlignment="1" applyProtection="1">
      <alignment/>
      <protection hidden="1"/>
    </xf>
    <xf numFmtId="4" fontId="52" fillId="0" borderId="0" xfId="0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51" fillId="30" borderId="11" xfId="0" applyFont="1" applyFill="1" applyBorder="1" applyAlignment="1" applyProtection="1">
      <alignment/>
      <protection hidden="1"/>
    </xf>
    <xf numFmtId="0" fontId="50" fillId="30" borderId="11" xfId="0" applyFont="1" applyFill="1" applyBorder="1" applyAlignment="1" applyProtection="1">
      <alignment/>
      <protection hidden="1"/>
    </xf>
    <xf numFmtId="4" fontId="53" fillId="30" borderId="11" xfId="0" applyNumberFormat="1" applyFont="1" applyFill="1" applyBorder="1" applyAlignment="1" applyProtection="1">
      <alignment/>
      <protection hidden="1"/>
    </xf>
    <xf numFmtId="4" fontId="50" fillId="30" borderId="11" xfId="0" applyNumberFormat="1" applyFont="1" applyFill="1" applyBorder="1" applyAlignment="1" applyProtection="1">
      <alignment/>
      <protection hidden="1"/>
    </xf>
    <xf numFmtId="4" fontId="52" fillId="30" borderId="11" xfId="0" applyNumberFormat="1" applyFont="1" applyFill="1" applyBorder="1" applyAlignment="1" applyProtection="1">
      <alignment/>
      <protection hidden="1"/>
    </xf>
    <xf numFmtId="0" fontId="54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vertical="top"/>
      <protection hidden="1"/>
    </xf>
    <xf numFmtId="0" fontId="50" fillId="0" borderId="0" xfId="0" applyFont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0" fontId="50" fillId="0" borderId="0" xfId="0" applyFont="1" applyAlignment="1" applyProtection="1">
      <alignment horizontal="center"/>
      <protection hidden="1"/>
    </xf>
    <xf numFmtId="10" fontId="51" fillId="0" borderId="0" xfId="0" applyNumberFormat="1" applyFont="1" applyAlignment="1" applyProtection="1">
      <alignment horizontal="right"/>
      <protection hidden="1"/>
    </xf>
    <xf numFmtId="4" fontId="51" fillId="34" borderId="0" xfId="0" applyNumberFormat="1" applyFont="1" applyFill="1" applyAlignment="1" applyProtection="1">
      <alignment horizontal="right"/>
      <protection hidden="1"/>
    </xf>
    <xf numFmtId="10" fontId="50" fillId="0" borderId="0" xfId="0" applyNumberFormat="1" applyFont="1" applyAlignment="1" applyProtection="1">
      <alignment/>
      <protection hidden="1"/>
    </xf>
    <xf numFmtId="2" fontId="50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0" fontId="51" fillId="30" borderId="11" xfId="0" applyNumberFormat="1" applyFont="1" applyFill="1" applyBorder="1" applyAlignment="1" applyProtection="1">
      <alignment horizontal="right"/>
      <protection hidden="1"/>
    </xf>
    <xf numFmtId="0" fontId="50" fillId="30" borderId="11" xfId="0" applyFont="1" applyFill="1" applyBorder="1" applyAlignment="1" applyProtection="1">
      <alignment vertical="center"/>
      <protection hidden="1"/>
    </xf>
    <xf numFmtId="4" fontId="51" fillId="30" borderId="11" xfId="0" applyNumberFormat="1" applyFont="1" applyFill="1" applyBorder="1" applyAlignment="1" applyProtection="1">
      <alignment horizontal="right"/>
      <protection hidden="1"/>
    </xf>
    <xf numFmtId="0" fontId="51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14" fontId="50" fillId="0" borderId="0" xfId="0" applyNumberFormat="1" applyFont="1" applyAlignment="1" applyProtection="1">
      <alignment/>
      <protection hidden="1"/>
    </xf>
    <xf numFmtId="10" fontId="5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75" fontId="51" fillId="0" borderId="0" xfId="0" applyNumberFormat="1" applyFont="1" applyAlignment="1" applyProtection="1">
      <alignment horizontal="right" vertical="center"/>
      <protection hidden="1"/>
    </xf>
    <xf numFmtId="175" fontId="0" fillId="0" borderId="0" xfId="0" applyNumberFormat="1" applyAlignment="1" applyProtection="1">
      <alignment/>
      <protection hidden="1"/>
    </xf>
    <xf numFmtId="14" fontId="51" fillId="0" borderId="0" xfId="0" applyNumberFormat="1" applyFont="1" applyAlignment="1" applyProtection="1">
      <alignment horizontal="right" vertical="center"/>
      <protection hidden="1"/>
    </xf>
    <xf numFmtId="4" fontId="53" fillId="0" borderId="0" xfId="0" applyNumberFormat="1" applyFont="1" applyAlignment="1" applyProtection="1">
      <alignment/>
      <protection hidden="1" locked="0"/>
    </xf>
    <xf numFmtId="0" fontId="50" fillId="0" borderId="12" xfId="0" applyFont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locked="0"/>
    </xf>
    <xf numFmtId="9" fontId="50" fillId="0" borderId="0" xfId="0" applyNumberFormat="1" applyFont="1" applyAlignment="1" applyProtection="1">
      <alignment horizontal="left"/>
      <protection hidden="1" locked="0"/>
    </xf>
    <xf numFmtId="169" fontId="50" fillId="0" borderId="0" xfId="0" applyNumberFormat="1" applyFont="1" applyAlignment="1" applyProtection="1">
      <alignment horizontal="left"/>
      <protection hidden="1" locked="0"/>
    </xf>
    <xf numFmtId="10" fontId="51" fillId="35" borderId="0" xfId="0" applyNumberFormat="1" applyFont="1" applyFill="1" applyAlignment="1" applyProtection="1">
      <alignment horizontal="right"/>
      <protection hidden="1" locked="0"/>
    </xf>
    <xf numFmtId="171" fontId="51" fillId="36" borderId="0" xfId="0" applyNumberFormat="1" applyFont="1" applyFill="1" applyAlignment="1" applyProtection="1">
      <alignment horizontal="right"/>
      <protection hidden="1" locked="0"/>
    </xf>
    <xf numFmtId="14" fontId="51" fillId="37" borderId="0" xfId="0" applyNumberFormat="1" applyFont="1" applyFill="1" applyAlignment="1" applyProtection="1">
      <alignment horizontal="right"/>
      <protection hidden="1" locked="0"/>
    </xf>
    <xf numFmtId="173" fontId="53" fillId="0" borderId="10" xfId="0" applyNumberFormat="1" applyFont="1" applyBorder="1" applyAlignment="1" applyProtection="1">
      <alignment horizontal="right" vertical="center"/>
      <protection hidden="1" locked="0"/>
    </xf>
    <xf numFmtId="0" fontId="50" fillId="38" borderId="0" xfId="0" applyFont="1" applyFill="1" applyAlignment="1" applyProtection="1">
      <alignment/>
      <protection hidden="1" locked="0"/>
    </xf>
    <xf numFmtId="4" fontId="53" fillId="0" borderId="0" xfId="0" applyNumberFormat="1" applyFont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02_KASSA-BUCH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962025</xdr:colOff>
      <xdr:row>6</xdr:row>
      <xdr:rowOff>95250</xdr:rowOff>
    </xdr:to>
    <xdr:pic>
      <xdr:nvPicPr>
        <xdr:cNvPr id="1" name="Grafik 1" descr="\\HITSVR1\RedirectedFolders\PH\My Documents\My Pictures\h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0</xdr:col>
      <xdr:colOff>1800225</xdr:colOff>
      <xdr:row>0</xdr:row>
      <xdr:rowOff>257175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0" y="38100"/>
          <a:ext cx="1609725" cy="219075"/>
        </a:xfrm>
        <a:prstGeom prst="rect">
          <a:avLst/>
        </a:prstGeom>
        <a:solidFill>
          <a:srgbClr val="FFFF66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Formular-Version 19.9.2013</a:t>
          </a:r>
        </a:p>
      </xdr:txBody>
    </xdr:sp>
    <xdr:clientData fPrintsWithSheet="0"/>
  </xdr:twoCellAnchor>
  <xdr:twoCellAnchor>
    <xdr:from>
      <xdr:col>4</xdr:col>
      <xdr:colOff>171450</xdr:colOff>
      <xdr:row>0</xdr:row>
      <xdr:rowOff>38100</xdr:rowOff>
    </xdr:from>
    <xdr:to>
      <xdr:col>8</xdr:col>
      <xdr:colOff>466725</xdr:colOff>
      <xdr:row>0</xdr:row>
      <xdr:rowOff>257175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657600" y="38100"/>
          <a:ext cx="2057400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© Copyright: hit Treuhand GmbH, Uster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120" zoomScaleNormal="120" zoomScalePageLayoutView="0" workbookViewId="0" topLeftCell="A1">
      <selection activeCell="B22" sqref="B22"/>
    </sheetView>
  </sheetViews>
  <sheetFormatPr defaultColWidth="0" defaultRowHeight="12.75" zeroHeight="1"/>
  <cols>
    <col min="1" max="1" width="27.57421875" style="5" customWidth="1"/>
    <col min="2" max="2" width="9.57421875" style="5" customWidth="1"/>
    <col min="3" max="3" width="4.421875" style="5" customWidth="1"/>
    <col min="4" max="4" width="10.7109375" style="5" customWidth="1"/>
    <col min="5" max="5" width="5.140625" style="5" customWidth="1"/>
    <col min="6" max="6" width="10.7109375" style="5" customWidth="1"/>
    <col min="7" max="7" width="7.28125" style="5" customWidth="1"/>
    <col min="8" max="8" width="3.28125" style="5" bestFit="1" customWidth="1"/>
    <col min="9" max="9" width="10.7109375" style="5" customWidth="1"/>
    <col min="10" max="10" width="0.85546875" style="5" customWidth="1"/>
    <col min="11" max="16384" width="11.421875" style="5" hidden="1" customWidth="1"/>
  </cols>
  <sheetData>
    <row r="1" spans="1:9" ht="24" customHeight="1">
      <c r="A1" s="1"/>
      <c r="B1" s="2"/>
      <c r="C1" s="2"/>
      <c r="D1" s="3"/>
      <c r="E1" s="4"/>
      <c r="F1" s="3"/>
      <c r="G1" s="3"/>
      <c r="H1" s="3"/>
      <c r="I1" s="3"/>
    </row>
    <row r="2" ht="15.75"/>
    <row r="3" ht="15.75"/>
    <row r="4" ht="15.75"/>
    <row r="5" ht="15.75"/>
    <row r="6" ht="15.75"/>
    <row r="7" ht="15.75"/>
    <row r="8" ht="15.75"/>
    <row r="9" spans="1:2" ht="31.5">
      <c r="A9" s="6" t="s">
        <v>0</v>
      </c>
      <c r="B9" s="7"/>
    </row>
    <row r="10" s="8" customFormat="1" ht="12.75">
      <c r="A10" s="8" t="s">
        <v>28</v>
      </c>
    </row>
    <row r="11" ht="15.75"/>
    <row r="12" spans="1:10" ht="16.5" thickBot="1">
      <c r="A12" s="9" t="s">
        <v>1</v>
      </c>
      <c r="B12" s="10"/>
      <c r="C12" s="11" t="s">
        <v>2</v>
      </c>
      <c r="D12" s="52">
        <v>40634</v>
      </c>
      <c r="E12" s="12" t="s">
        <v>3</v>
      </c>
      <c r="F12" s="13">
        <v>41730</v>
      </c>
      <c r="G12" s="8"/>
      <c r="H12" s="8"/>
      <c r="I12" s="8"/>
      <c r="J12" s="8"/>
    </row>
    <row r="13" spans="1:10" s="17" customFormat="1" ht="15.75">
      <c r="A13" s="14" t="s">
        <v>4</v>
      </c>
      <c r="B13" s="14"/>
      <c r="C13" s="14"/>
      <c r="D13" s="54">
        <v>1819.6</v>
      </c>
      <c r="E13" s="15"/>
      <c r="F13" s="16">
        <f>ROUND(D13*(1+G$25)/5,2)*5</f>
        <v>1722.75</v>
      </c>
      <c r="G13" s="14"/>
      <c r="H13" s="14"/>
      <c r="I13" s="14"/>
      <c r="J13" s="14"/>
    </row>
    <row r="14" spans="1:10" s="17" customFormat="1" ht="15.75">
      <c r="A14" s="14" t="s">
        <v>5</v>
      </c>
      <c r="B14" s="14"/>
      <c r="C14" s="14"/>
      <c r="D14" s="44">
        <v>0</v>
      </c>
      <c r="E14" s="15"/>
      <c r="F14" s="16">
        <f>D14*(1+G$25)</f>
        <v>0</v>
      </c>
      <c r="G14" s="14"/>
      <c r="H14" s="14"/>
      <c r="I14" s="14"/>
      <c r="J14" s="14"/>
    </row>
    <row r="15" spans="1:10" s="17" customFormat="1" ht="15.75">
      <c r="A15" s="14" t="s">
        <v>6</v>
      </c>
      <c r="B15" s="45" t="s">
        <v>20</v>
      </c>
      <c r="C15" s="46"/>
      <c r="D15" s="44"/>
      <c r="E15" s="15"/>
      <c r="F15" s="16"/>
      <c r="G15" s="14"/>
      <c r="H15" s="14"/>
      <c r="I15" s="14"/>
      <c r="J15" s="14"/>
    </row>
    <row r="16" spans="1:10" s="17" customFormat="1" ht="18.75" customHeight="1" thickBot="1">
      <c r="A16" s="18" t="s">
        <v>7</v>
      </c>
      <c r="B16" s="18"/>
      <c r="C16" s="19"/>
      <c r="D16" s="20">
        <f>SUM(D13:D15)</f>
        <v>1819.6</v>
      </c>
      <c r="E16" s="21"/>
      <c r="F16" s="22">
        <f>SUM(F13:F15)</f>
        <v>1722.75</v>
      </c>
      <c r="G16" s="14"/>
      <c r="H16" s="14"/>
      <c r="I16" s="14"/>
      <c r="J16" s="14"/>
    </row>
    <row r="17" spans="1:10" ht="15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75">
      <c r="A18" s="8"/>
      <c r="B18" s="8"/>
      <c r="C18" s="14"/>
      <c r="D18" s="14"/>
      <c r="E18" s="14"/>
      <c r="F18" s="14"/>
      <c r="G18" s="14"/>
      <c r="H18" s="14"/>
      <c r="I18" s="14"/>
      <c r="J18" s="14"/>
    </row>
    <row r="19" spans="1:10" s="26" customFormat="1" ht="19.5" customHeight="1">
      <c r="A19" s="23" t="s">
        <v>8</v>
      </c>
      <c r="B19" s="24"/>
      <c r="C19" s="25"/>
      <c r="D19" s="25"/>
      <c r="E19" s="25"/>
      <c r="F19" s="25"/>
      <c r="G19" s="25"/>
      <c r="H19" s="25"/>
      <c r="I19" s="25"/>
      <c r="J19" s="25"/>
    </row>
    <row r="20" spans="1:11" s="17" customFormat="1" ht="15.75">
      <c r="A20" s="14" t="s">
        <v>29</v>
      </c>
      <c r="B20" s="14"/>
      <c r="C20" s="27" t="s">
        <v>23</v>
      </c>
      <c r="D20" s="49">
        <v>0.025</v>
      </c>
      <c r="E20" s="27" t="s">
        <v>24</v>
      </c>
      <c r="F20" s="49">
        <v>0.02</v>
      </c>
      <c r="G20" s="28">
        <f>K20/(1+(IF(K20&lt;=0,ABS(K20),0)))</f>
        <v>-0.05660377358490567</v>
      </c>
      <c r="H20" s="14" t="s">
        <v>9</v>
      </c>
      <c r="I20" s="29">
        <f>ROUND($D$16*G20/5,2)*5</f>
        <v>-103</v>
      </c>
      <c r="J20" s="14"/>
      <c r="K20" s="30">
        <f>(F20-D20)/0.25*3</f>
        <v>-0.06000000000000001</v>
      </c>
    </row>
    <row r="21" spans="1:11" s="17" customFormat="1" ht="15.75">
      <c r="A21" s="14" t="s">
        <v>21</v>
      </c>
      <c r="B21" s="47">
        <v>0.4</v>
      </c>
      <c r="C21" s="27" t="s">
        <v>23</v>
      </c>
      <c r="D21" s="50">
        <v>109.4</v>
      </c>
      <c r="E21" s="27" t="s">
        <v>24</v>
      </c>
      <c r="F21" s="50">
        <v>108.5</v>
      </c>
      <c r="G21" s="28">
        <f>K21*B21</f>
        <v>-0.003290676416819016</v>
      </c>
      <c r="H21" s="14" t="s">
        <v>9</v>
      </c>
      <c r="I21" s="29">
        <f>ROUND($D$16*G21/5,2)*5</f>
        <v>-6</v>
      </c>
      <c r="J21" s="14"/>
      <c r="K21" s="30">
        <f>F21/D21-1</f>
        <v>-0.00822669104204754</v>
      </c>
    </row>
    <row r="22" spans="1:11" s="17" customFormat="1" ht="15.75">
      <c r="A22" s="14" t="s">
        <v>22</v>
      </c>
      <c r="B22" s="48">
        <v>0.005</v>
      </c>
      <c r="C22" s="27" t="s">
        <v>23</v>
      </c>
      <c r="D22" s="51">
        <v>41061</v>
      </c>
      <c r="E22" s="27" t="s">
        <v>25</v>
      </c>
      <c r="F22" s="51">
        <v>41547</v>
      </c>
      <c r="G22" s="28">
        <f>B22/12*K22</f>
        <v>0.006666666666666667</v>
      </c>
      <c r="H22" s="14" t="s">
        <v>9</v>
      </c>
      <c r="I22" s="29">
        <f>ROUND($D$16*G22/5,2)*5</f>
        <v>12.15</v>
      </c>
      <c r="J22" s="14"/>
      <c r="K22" s="31">
        <f>ROUND(DAYS360(D22,F22,TRUE)/30,0)</f>
        <v>16</v>
      </c>
    </row>
    <row r="23" spans="1:11" s="17" customFormat="1" ht="15.75">
      <c r="A23" s="32" t="s">
        <v>15</v>
      </c>
      <c r="B23" s="32"/>
      <c r="C23" s="27"/>
      <c r="D23" s="53"/>
      <c r="E23" s="27"/>
      <c r="F23" s="53"/>
      <c r="G23" s="28">
        <v>0</v>
      </c>
      <c r="H23" s="14" t="s">
        <v>9</v>
      </c>
      <c r="I23" s="29">
        <f>ROUND($D$16*G23/5,2)*5</f>
        <v>0</v>
      </c>
      <c r="J23" s="14"/>
      <c r="K23" s="31"/>
    </row>
    <row r="24" spans="1:11" s="17" customFormat="1" ht="15.75">
      <c r="A24" s="32" t="s">
        <v>16</v>
      </c>
      <c r="B24" s="32"/>
      <c r="C24" s="27"/>
      <c r="D24" s="53"/>
      <c r="E24" s="27"/>
      <c r="F24" s="53"/>
      <c r="G24" s="28">
        <v>0</v>
      </c>
      <c r="H24" s="14" t="s">
        <v>9</v>
      </c>
      <c r="I24" s="29">
        <f>ROUND($D$16*G24/5,2)*5</f>
        <v>0</v>
      </c>
      <c r="J24" s="14"/>
      <c r="K24" s="14"/>
    </row>
    <row r="25" spans="1:10" s="17" customFormat="1" ht="18.75" customHeight="1" thickBot="1">
      <c r="A25" s="18" t="s">
        <v>10</v>
      </c>
      <c r="B25" s="18"/>
      <c r="C25" s="19"/>
      <c r="D25" s="19"/>
      <c r="E25" s="19"/>
      <c r="F25" s="19"/>
      <c r="G25" s="33">
        <f>I25/D16</f>
        <v>-0.053225983732688505</v>
      </c>
      <c r="H25" s="34" t="s">
        <v>9</v>
      </c>
      <c r="I25" s="35">
        <f>SUM(I20:I24)</f>
        <v>-96.85</v>
      </c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15.75">
      <c r="B27" s="32"/>
      <c r="C27" s="14"/>
      <c r="D27" s="14"/>
      <c r="E27" s="14"/>
      <c r="F27" s="14"/>
      <c r="G27" s="14"/>
      <c r="H27" s="14"/>
      <c r="I27" s="14"/>
      <c r="J27" s="14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5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.75">
      <c r="A41" s="32" t="s">
        <v>11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.75">
      <c r="A42" s="36" t="s">
        <v>19</v>
      </c>
      <c r="B42" s="37" t="s">
        <v>17</v>
      </c>
      <c r="C42" s="38" t="s">
        <v>26</v>
      </c>
      <c r="D42" s="37"/>
      <c r="E42" s="14"/>
      <c r="G42" s="39">
        <f>F20</f>
        <v>0.02</v>
      </c>
      <c r="H42" s="40"/>
      <c r="I42" s="14"/>
      <c r="J42" s="14"/>
    </row>
    <row r="43" spans="1:10" ht="15.75">
      <c r="A43" s="36" t="s">
        <v>12</v>
      </c>
      <c r="B43" s="37" t="s">
        <v>18</v>
      </c>
      <c r="C43" s="8" t="s">
        <v>27</v>
      </c>
      <c r="D43" s="8"/>
      <c r="E43" s="37" t="s">
        <v>13</v>
      </c>
      <c r="G43" s="41">
        <f ca="1">TODAY()-30</f>
        <v>41506</v>
      </c>
      <c r="H43" s="42"/>
      <c r="I43" s="14"/>
      <c r="J43" s="14"/>
    </row>
    <row r="44" spans="1:10" ht="15.75">
      <c r="A44" s="36" t="s">
        <v>14</v>
      </c>
      <c r="B44" s="37"/>
      <c r="C44" s="8"/>
      <c r="D44" s="8"/>
      <c r="E44" s="37" t="s">
        <v>13</v>
      </c>
      <c r="G44" s="43">
        <f>F22</f>
        <v>41547</v>
      </c>
      <c r="H44" s="40"/>
      <c r="I44" s="14"/>
      <c r="J44" s="14"/>
    </row>
    <row r="45" spans="1:10" ht="15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ht="15.75"/>
    <row r="47" ht="15.75"/>
    <row r="48" ht="15.75">
      <c r="A48" s="37" t="str">
        <f ca="1">"Uster, "&amp;TEXT(TODAY(),"TT.MM.JJ")</f>
        <v>Uster, 19.09.13</v>
      </c>
    </row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</sheetData>
  <sheetProtection password="DCD7" sheet="1" objects="1" selectLockedCells="1"/>
  <mergeCells count="4">
    <mergeCell ref="G44:H44"/>
    <mergeCell ref="G43:H43"/>
    <mergeCell ref="G42:H42"/>
    <mergeCell ref="B15:C15"/>
  </mergeCells>
  <printOptions/>
  <pageMargins left="0.8267716535433072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2013-09-19T13:50:04Z</cp:lastPrinted>
  <dcterms:created xsi:type="dcterms:W3CDTF">2013-09-19T12:24:36Z</dcterms:created>
  <dcterms:modified xsi:type="dcterms:W3CDTF">2013-09-19T16:40:34Z</dcterms:modified>
  <cp:category/>
  <cp:version/>
  <cp:contentType/>
  <cp:contentStatus/>
</cp:coreProperties>
</file>